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1" sheetId="1" r:id="rId1"/>
  </sheets>
  <definedNames>
    <definedName name="_xlnm.Print_Area" localSheetId="0">'дод. 11'!$A$1:$K$42</definedName>
  </definedNames>
  <calcPr fullCalcOnLoad="1"/>
</workbook>
</file>

<file path=xl/sharedStrings.xml><?xml version="1.0" encoding="utf-8"?>
<sst xmlns="http://schemas.openxmlformats.org/spreadsheetml/2006/main" count="65" uniqueCount="62">
  <si>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</si>
  <si>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</si>
  <si>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</si>
  <si>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Котовського від вул. Хрещатик до вул. Одеської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</si>
  <si>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</si>
  <si>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</si>
  <si>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</si>
  <si>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</si>
  <si>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</si>
  <si>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</si>
  <si>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</si>
  <si>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</si>
  <si>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</si>
  <si>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</si>
  <si>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</si>
  <si>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</si>
  <si>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</si>
  <si>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</si>
  <si>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</si>
  <si>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</si>
  <si>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</si>
  <si>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</si>
  <si>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</si>
  <si>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</si>
  <si>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</si>
  <si>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</si>
  <si>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</si>
  <si>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</si>
  <si>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</si>
  <si>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</si>
  <si>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</si>
  <si>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</si>
  <si>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</si>
  <si>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</si>
  <si>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</si>
  <si>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 Героїв Дніпра в м. Черкаси (з ПКД)</t>
  </si>
  <si>
    <t>Реконструкція  вул. Молоткова, м. 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</si>
  <si>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</si>
  <si>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</si>
  <si>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</si>
  <si>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</si>
  <si>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</si>
  <si>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</si>
  <si>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</si>
  <si>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</si>
  <si>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</si>
  <si>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</si>
  <si>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Залишок призначень до плану 3 місяців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</si>
  <si>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</si>
  <si>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</si>
  <si>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</si>
  <si>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</si>
  <si>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</si>
  <si>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</si>
  <si>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</si>
  <si>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</si>
  <si>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</si>
  <si>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</si>
  <si>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</si>
  <si>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</si>
  <si>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</si>
  <si>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Профінансовано станом на 21.03.2016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</si>
</sst>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77">
    <xf numFmtId="0" fontId="0" fillId="0" borderId="0" xfId="0" applyAlignment="1">
      <alignment/>
    </xf>
    <xf numFmtId="49" fontId="20" fillId="0" borderId="10" xfId="81" applyNumberFormat="1" applyFont="1" applyFill="1" applyBorder="1" applyAlignment="1">
      <alignment horizontal="center" vertical="center" wrapText="1"/>
      <protection/>
    </xf>
    <xf numFmtId="49" fontId="20" fillId="0" borderId="0" xfId="81" applyNumberFormat="1" applyFont="1" applyFill="1" applyBorder="1" applyAlignment="1">
      <alignment horizontal="center" vertical="center" wrapText="1"/>
      <protection/>
    </xf>
    <xf numFmtId="189" fontId="22" fillId="0" borderId="0" xfId="92" applyNumberFormat="1" applyFont="1" applyFill="1" applyBorder="1" applyAlignment="1">
      <alignment horizontal="center" vertical="center" wrapText="1"/>
    </xf>
    <xf numFmtId="0" fontId="0" fillId="0" borderId="0" xfId="81" applyFont="1" applyFill="1">
      <alignment/>
      <protection/>
    </xf>
    <xf numFmtId="0" fontId="20" fillId="0" borderId="10" xfId="81" applyFont="1" applyFill="1" applyBorder="1">
      <alignment/>
      <protection/>
    </xf>
    <xf numFmtId="4" fontId="4" fillId="0" borderId="10" xfId="81" applyNumberFormat="1" applyFont="1" applyFill="1" applyBorder="1" applyAlignment="1">
      <alignment horizontal="center" vertical="center"/>
      <protection/>
    </xf>
    <xf numFmtId="0" fontId="0" fillId="0" borderId="0" xfId="81" applyFont="1">
      <alignment/>
      <protection/>
    </xf>
    <xf numFmtId="0" fontId="17" fillId="0" borderId="0" xfId="81" applyFont="1">
      <alignment/>
      <protection/>
    </xf>
    <xf numFmtId="0" fontId="4" fillId="0" borderId="0" xfId="81" applyFont="1" applyAlignment="1">
      <alignment horizontal="center" wrapText="1"/>
      <protection/>
    </xf>
    <xf numFmtId="0" fontId="0" fillId="0" borderId="0" xfId="81" applyFont="1" applyBorder="1">
      <alignment/>
      <protection/>
    </xf>
    <xf numFmtId="0" fontId="17" fillId="0" borderId="0" xfId="81" applyFont="1" applyAlignment="1">
      <alignment horizontal="right"/>
      <protection/>
    </xf>
    <xf numFmtId="0" fontId="0" fillId="0" borderId="10" xfId="81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1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1" applyFont="1">
      <alignment/>
      <protection/>
    </xf>
    <xf numFmtId="0" fontId="4" fillId="24" borderId="10" xfId="81" applyFont="1" applyFill="1" applyBorder="1" applyAlignment="1">
      <alignment horizontal="center"/>
      <protection/>
    </xf>
    <xf numFmtId="0" fontId="20" fillId="24" borderId="10" xfId="81" applyFont="1" applyFill="1" applyBorder="1">
      <alignment/>
      <protection/>
    </xf>
    <xf numFmtId="0" fontId="4" fillId="24" borderId="10" xfId="81" applyFont="1" applyFill="1" applyBorder="1" applyAlignment="1">
      <alignment horizontal="left" wrapText="1"/>
      <protection/>
    </xf>
    <xf numFmtId="4" fontId="4" fillId="24" borderId="10" xfId="92" applyNumberFormat="1" applyFont="1" applyFill="1" applyBorder="1" applyAlignment="1">
      <alignment horizontal="center" vertical="center"/>
    </xf>
    <xf numFmtId="0" fontId="20" fillId="0" borderId="10" xfId="81" applyFont="1" applyBorder="1">
      <alignment/>
      <protection/>
    </xf>
    <xf numFmtId="0" fontId="4" fillId="0" borderId="10" xfId="81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1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1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1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1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1" applyNumberFormat="1" applyFont="1" applyBorder="1" applyAlignment="1">
      <alignment horizontal="center" wrapText="1"/>
      <protection/>
    </xf>
    <xf numFmtId="4" fontId="20" fillId="0" borderId="10" xfId="81" applyNumberFormat="1" applyFont="1" applyFill="1" applyBorder="1" applyAlignment="1">
      <alignment horizontal="center" wrapText="1"/>
      <protection/>
    </xf>
    <xf numFmtId="0" fontId="20" fillId="0" borderId="10" xfId="76" applyFont="1" applyFill="1" applyBorder="1" applyAlignment="1">
      <alignment vertical="top" wrapText="1"/>
      <protection/>
    </xf>
    <xf numFmtId="16" fontId="4" fillId="24" borderId="10" xfId="81" applyNumberFormat="1" applyFont="1" applyFill="1" applyBorder="1" applyAlignment="1">
      <alignment horizontal="center"/>
      <protection/>
    </xf>
    <xf numFmtId="0" fontId="21" fillId="24" borderId="10" xfId="81" applyFont="1" applyFill="1" applyBorder="1" applyAlignment="1">
      <alignment horizontal="center" vertical="center" wrapText="1"/>
      <protection/>
    </xf>
    <xf numFmtId="0" fontId="20" fillId="0" borderId="0" xfId="81" applyFont="1">
      <alignment/>
      <protection/>
    </xf>
    <xf numFmtId="0" fontId="20" fillId="0" borderId="0" xfId="81" applyFont="1" applyBorder="1" applyAlignment="1">
      <alignment vertical="top" wrapText="1"/>
      <protection/>
    </xf>
    <xf numFmtId="0" fontId="0" fillId="0" borderId="0" xfId="81" applyFont="1" applyAlignment="1">
      <alignment horizontal="center"/>
      <protection/>
    </xf>
    <xf numFmtId="16" fontId="4" fillId="25" borderId="0" xfId="81" applyNumberFormat="1" applyFont="1" applyFill="1" applyBorder="1" applyAlignment="1">
      <alignment horizontal="center"/>
      <protection/>
    </xf>
    <xf numFmtId="0" fontId="20" fillId="25" borderId="0" xfId="81" applyFont="1" applyFill="1" applyBorder="1">
      <alignment/>
      <protection/>
    </xf>
    <xf numFmtId="0" fontId="21" fillId="25" borderId="0" xfId="81" applyFont="1" applyFill="1" applyBorder="1" applyAlignment="1">
      <alignment horizontal="center" vertical="center" wrapText="1"/>
      <protection/>
    </xf>
    <xf numFmtId="4" fontId="4" fillId="25" borderId="0" xfId="92" applyNumberFormat="1" applyFont="1" applyFill="1" applyBorder="1" applyAlignment="1">
      <alignment horizontal="center" vertical="center"/>
    </xf>
    <xf numFmtId="0" fontId="4" fillId="25" borderId="0" xfId="81" applyFont="1" applyFill="1" applyBorder="1" applyAlignment="1">
      <alignment/>
      <protection/>
    </xf>
    <xf numFmtId="0" fontId="0" fillId="0" borderId="10" xfId="81" applyFont="1" applyBorder="1">
      <alignment/>
      <protection/>
    </xf>
    <xf numFmtId="180" fontId="20" fillId="25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80" applyNumberFormat="1" applyFont="1" applyFill="1" applyBorder="1" applyAlignment="1">
      <alignment horizontal="center" vertical="center"/>
      <protection/>
    </xf>
    <xf numFmtId="0" fontId="3" fillId="0" borderId="10" xfId="81" applyFont="1" applyBorder="1">
      <alignment/>
      <protection/>
    </xf>
    <xf numFmtId="0" fontId="3" fillId="0" borderId="10" xfId="81" applyFont="1" applyFill="1" applyBorder="1">
      <alignment/>
      <protection/>
    </xf>
    <xf numFmtId="0" fontId="0" fillId="20" borderId="0" xfId="81" applyFont="1" applyFill="1">
      <alignment/>
      <protection/>
    </xf>
    <xf numFmtId="0" fontId="4" fillId="20" borderId="0" xfId="81" applyFont="1" applyFill="1" applyBorder="1" applyAlignment="1">
      <alignment horizontal="center" wrapText="1"/>
      <protection/>
    </xf>
    <xf numFmtId="180" fontId="4" fillId="24" borderId="10" xfId="92" applyNumberFormat="1" applyFont="1" applyFill="1" applyBorder="1" applyAlignment="1">
      <alignment horizontal="center" vertical="center"/>
    </xf>
    <xf numFmtId="180" fontId="4" fillId="20" borderId="0" xfId="92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23" fillId="0" borderId="0" xfId="76" applyNumberFormat="1" applyFont="1" applyFill="1" applyBorder="1" applyAlignment="1">
      <alignment horizontal="center"/>
      <protection/>
    </xf>
    <xf numFmtId="180" fontId="4" fillId="0" borderId="0" xfId="76" applyNumberFormat="1" applyFont="1" applyFill="1" applyBorder="1" applyAlignment="1">
      <alignment horizontal="center"/>
      <protection/>
    </xf>
    <xf numFmtId="180" fontId="20" fillId="0" borderId="0" xfId="76" applyNumberFormat="1" applyFont="1" applyFill="1" applyBorder="1" applyAlignment="1">
      <alignment horizontal="center"/>
      <protection/>
    </xf>
    <xf numFmtId="0" fontId="4" fillId="0" borderId="0" xfId="81" applyFont="1" applyBorder="1" applyAlignment="1">
      <alignment horizontal="center" wrapText="1"/>
      <protection/>
    </xf>
    <xf numFmtId="180" fontId="4" fillId="24" borderId="0" xfId="92" applyNumberFormat="1" applyFont="1" applyFill="1" applyBorder="1" applyAlignment="1">
      <alignment horizontal="center" vertical="center"/>
    </xf>
    <xf numFmtId="180" fontId="4" fillId="0" borderId="10" xfId="81" applyNumberFormat="1" applyFont="1" applyFill="1" applyBorder="1" applyAlignment="1">
      <alignment horizontal="center" wrapText="1"/>
      <protection/>
    </xf>
    <xf numFmtId="180" fontId="4" fillId="0" borderId="0" xfId="81" applyNumberFormat="1" applyFont="1" applyFill="1" applyBorder="1" applyAlignment="1">
      <alignment horizontal="center" wrapText="1"/>
      <protection/>
    </xf>
    <xf numFmtId="0" fontId="4" fillId="0" borderId="11" xfId="81" applyFont="1" applyBorder="1" applyAlignment="1">
      <alignment horizontal="center" wrapText="1"/>
      <protection/>
    </xf>
    <xf numFmtId="0" fontId="4" fillId="0" borderId="0" xfId="81" applyFont="1" applyBorder="1" applyAlignment="1">
      <alignment horizontal="center" wrapText="1"/>
      <protection/>
    </xf>
    <xf numFmtId="0" fontId="4" fillId="0" borderId="12" xfId="81" applyFont="1" applyBorder="1" applyAlignment="1">
      <alignment horizontal="center" wrapText="1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9" fillId="0" borderId="0" xfId="81" applyFont="1" applyAlignment="1">
      <alignment horizontal="center"/>
      <protection/>
    </xf>
    <xf numFmtId="0" fontId="19" fillId="0" borderId="0" xfId="81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1" applyFont="1" applyBorder="1" applyAlignment="1">
      <alignment horizontal="center" vertical="center"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6 із заборг" xfId="80"/>
    <cellStyle name="Обычный_дод 8 до бюджету 2012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Comma" xfId="90"/>
    <cellStyle name="Comma [0]" xfId="91"/>
    <cellStyle name="Финансовый_дод 8 до бюджету 2012" xfId="92"/>
    <cellStyle name="Хороший" xfId="93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tabSelected="1" view="pageBreakPreview" zoomScale="60" zoomScaleNormal="67" zoomScalePageLayoutView="0" workbookViewId="0" topLeftCell="A1">
      <selection activeCell="AF13" sqref="AF13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69.5" style="7" customWidth="1"/>
    <col min="4" max="4" width="35.83203125" style="39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10" width="0" style="7" hidden="1" customWidth="1"/>
    <col min="11" max="11" width="18.5" style="7" customWidth="1"/>
    <col min="12" max="12" width="23" style="7" hidden="1" customWidth="1"/>
    <col min="13" max="13" width="20.5" style="7" hidden="1" customWidth="1"/>
    <col min="14" max="14" width="19.66015625" style="7" hidden="1" customWidth="1"/>
    <col min="15" max="15" width="20.83203125" style="7" hidden="1" customWidth="1"/>
    <col min="16" max="16" width="17.66015625" style="7" hidden="1" customWidth="1"/>
    <col min="17" max="17" width="28.33203125" style="7" hidden="1" customWidth="1"/>
    <col min="18" max="18" width="23.66015625" style="7" hidden="1" customWidth="1"/>
    <col min="19" max="19" width="26.5" style="7" hidden="1" customWidth="1"/>
    <col min="20" max="20" width="21.16015625" style="7" hidden="1" customWidth="1"/>
    <col min="21" max="21" width="24.16015625" style="7" hidden="1" customWidth="1"/>
    <col min="22" max="22" width="16.16015625" style="7" hidden="1" customWidth="1"/>
    <col min="23" max="23" width="18.83203125" style="7" hidden="1" customWidth="1"/>
    <col min="24" max="24" width="19.83203125" style="7" hidden="1" customWidth="1"/>
    <col min="25" max="25" width="21.16015625" style="7" hidden="1" customWidth="1"/>
    <col min="26" max="16384" width="9.33203125" style="7" customWidth="1"/>
  </cols>
  <sheetData>
    <row r="1" spans="1:8" ht="21" customHeight="1">
      <c r="A1" s="73" t="s">
        <v>12</v>
      </c>
      <c r="B1" s="73"/>
      <c r="C1" s="73"/>
      <c r="D1" s="73"/>
      <c r="E1" s="73"/>
      <c r="F1" s="73"/>
      <c r="G1" s="73"/>
      <c r="H1" s="73"/>
    </row>
    <row r="2" spans="1:8" ht="20.25" customHeight="1">
      <c r="A2" s="74" t="s">
        <v>13</v>
      </c>
      <c r="B2" s="74"/>
      <c r="C2" s="74"/>
      <c r="D2" s="74"/>
      <c r="E2" s="74"/>
      <c r="F2" s="74"/>
      <c r="G2" s="74"/>
      <c r="H2" s="74"/>
    </row>
    <row r="3" spans="3:7" ht="13.5" customHeight="1">
      <c r="C3" s="9"/>
      <c r="D3" s="8"/>
      <c r="E3" s="10"/>
      <c r="G3" s="11" t="s">
        <v>14</v>
      </c>
    </row>
    <row r="4" spans="1:25" ht="12" customHeight="1">
      <c r="A4" s="76" t="s">
        <v>9</v>
      </c>
      <c r="B4" s="12"/>
      <c r="C4" s="76" t="s">
        <v>15</v>
      </c>
      <c r="D4" s="75" t="s">
        <v>16</v>
      </c>
      <c r="E4" s="75" t="s">
        <v>0</v>
      </c>
      <c r="F4" s="75" t="s">
        <v>1</v>
      </c>
      <c r="G4" s="14" t="s">
        <v>2</v>
      </c>
      <c r="H4" s="75" t="s">
        <v>61</v>
      </c>
      <c r="K4" s="69" t="s">
        <v>46</v>
      </c>
      <c r="L4" s="71" t="s">
        <v>47</v>
      </c>
      <c r="M4" s="69" t="s">
        <v>48</v>
      </c>
      <c r="N4" s="69" t="s">
        <v>49</v>
      </c>
      <c r="O4" s="69" t="s">
        <v>50</v>
      </c>
      <c r="P4" s="69" t="s">
        <v>51</v>
      </c>
      <c r="Q4" s="69" t="s">
        <v>52</v>
      </c>
      <c r="R4" s="69" t="s">
        <v>53</v>
      </c>
      <c r="S4" s="69" t="s">
        <v>54</v>
      </c>
      <c r="T4" s="69" t="s">
        <v>55</v>
      </c>
      <c r="U4" s="69" t="s">
        <v>56</v>
      </c>
      <c r="V4" s="69" t="s">
        <v>57</v>
      </c>
      <c r="W4" s="69" t="s">
        <v>58</v>
      </c>
      <c r="X4" s="69" t="s">
        <v>59</v>
      </c>
      <c r="Y4" s="69" t="s">
        <v>60</v>
      </c>
    </row>
    <row r="5" spans="1:25" ht="50.25" customHeight="1">
      <c r="A5" s="76"/>
      <c r="B5" s="15" t="s">
        <v>10</v>
      </c>
      <c r="C5" s="76"/>
      <c r="D5" s="75"/>
      <c r="E5" s="75"/>
      <c r="F5" s="75"/>
      <c r="G5" s="13" t="s">
        <v>8</v>
      </c>
      <c r="H5" s="75"/>
      <c r="K5" s="70"/>
      <c r="L5" s="72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</row>
    <row r="6" spans="1:12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5"/>
      <c r="L6" s="50"/>
    </row>
    <row r="7" spans="1:12" s="16" customFormat="1" ht="19.5" customHeight="1">
      <c r="A7" s="66" t="s">
        <v>17</v>
      </c>
      <c r="B7" s="67"/>
      <c r="C7" s="67"/>
      <c r="D7" s="67"/>
      <c r="E7" s="67"/>
      <c r="F7" s="67"/>
      <c r="G7" s="67"/>
      <c r="H7" s="67"/>
      <c r="I7" s="67"/>
      <c r="J7" s="67"/>
      <c r="K7" s="68"/>
      <c r="L7" s="51"/>
    </row>
    <row r="8" spans="1:13" ht="37.5" customHeight="1">
      <c r="A8" s="17">
        <v>1</v>
      </c>
      <c r="B8" s="18"/>
      <c r="C8" s="19" t="s">
        <v>18</v>
      </c>
      <c r="D8" s="20">
        <f>D9+D24</f>
        <v>33444000</v>
      </c>
      <c r="E8" s="20">
        <f>E9</f>
        <v>16744000</v>
      </c>
      <c r="F8" s="20">
        <f>F24</f>
        <v>16700000</v>
      </c>
      <c r="G8" s="20">
        <f>G24</f>
        <v>16700000</v>
      </c>
      <c r="H8" s="20">
        <f>H9</f>
        <v>2199932.48</v>
      </c>
      <c r="I8" s="44"/>
      <c r="J8" s="44"/>
      <c r="K8" s="52">
        <f>H8/D8*100</f>
        <v>6.577958617390264</v>
      </c>
      <c r="L8" s="53"/>
      <c r="M8" s="44"/>
    </row>
    <row r="9" spans="1:25" ht="18.75">
      <c r="A9" s="1"/>
      <c r="B9" s="21"/>
      <c r="C9" s="22" t="s">
        <v>19</v>
      </c>
      <c r="D9" s="23">
        <f>D11+D12+D14+D13+D15+D16+D10</f>
        <v>16744000</v>
      </c>
      <c r="E9" s="23">
        <f>E11+E12+E14+E13+E15+E16+E10</f>
        <v>16744000</v>
      </c>
      <c r="F9" s="23"/>
      <c r="G9" s="23"/>
      <c r="H9" s="23">
        <f>H11+H12+H14+H13+H15+H16+H10</f>
        <v>2199932.48</v>
      </c>
      <c r="K9" s="54">
        <f>H9/D9*100</f>
        <v>13.138631629240324</v>
      </c>
      <c r="L9" s="55">
        <f>M9+N9+O9-H10-H11-H12-H13-H14-H15</f>
        <v>821391.98</v>
      </c>
      <c r="M9" s="25">
        <v>112816</v>
      </c>
      <c r="N9" s="25">
        <v>1000000</v>
      </c>
      <c r="O9" s="25">
        <v>1500000</v>
      </c>
      <c r="P9" s="25">
        <v>2000000</v>
      </c>
      <c r="Q9" s="25">
        <v>2000000</v>
      </c>
      <c r="R9" s="25">
        <v>2000000</v>
      </c>
      <c r="S9" s="25">
        <v>1340484</v>
      </c>
      <c r="T9" s="25">
        <v>630000</v>
      </c>
      <c r="U9" s="25">
        <v>500000</v>
      </c>
      <c r="V9" s="25">
        <v>500000</v>
      </c>
      <c r="W9" s="25"/>
      <c r="X9" s="25"/>
      <c r="Y9" s="25">
        <f>SUM(M9:X9)</f>
        <v>11583300</v>
      </c>
    </row>
    <row r="10" spans="1:12" ht="18.75">
      <c r="A10" s="1"/>
      <c r="B10" s="21"/>
      <c r="C10" s="24" t="s">
        <v>20</v>
      </c>
      <c r="D10" s="25">
        <f aca="true" t="shared" si="0" ref="D10:D15">E10+F10</f>
        <v>5351600</v>
      </c>
      <c r="E10" s="25">
        <v>5351600</v>
      </c>
      <c r="F10" s="23"/>
      <c r="G10" s="23"/>
      <c r="H10" s="25">
        <v>1079291.2</v>
      </c>
      <c r="K10" s="56">
        <f>H10/D10*100</f>
        <v>20.16763584722326</v>
      </c>
      <c r="L10" s="57"/>
    </row>
    <row r="11" spans="1:12" ht="18.75">
      <c r="A11" s="1"/>
      <c r="B11" s="21"/>
      <c r="C11" s="24" t="s">
        <v>21</v>
      </c>
      <c r="D11" s="25">
        <f t="shared" si="0"/>
        <v>764500</v>
      </c>
      <c r="E11" s="25">
        <v>764500</v>
      </c>
      <c r="F11" s="23"/>
      <c r="G11" s="23"/>
      <c r="H11" s="45"/>
      <c r="K11" s="56"/>
      <c r="L11" s="57"/>
    </row>
    <row r="12" spans="1:12" ht="18.75">
      <c r="A12" s="1"/>
      <c r="B12" s="21"/>
      <c r="C12" s="24" t="s">
        <v>22</v>
      </c>
      <c r="D12" s="25">
        <f t="shared" si="0"/>
        <v>982900</v>
      </c>
      <c r="E12" s="25">
        <v>982900</v>
      </c>
      <c r="F12" s="23"/>
      <c r="G12" s="23"/>
      <c r="H12" s="45"/>
      <c r="K12" s="56"/>
      <c r="L12" s="57"/>
    </row>
    <row r="13" spans="1:12" s="4" customFormat="1" ht="18.75">
      <c r="A13" s="1"/>
      <c r="B13" s="5"/>
      <c r="C13" s="24" t="s">
        <v>23</v>
      </c>
      <c r="D13" s="25">
        <f t="shared" si="0"/>
        <v>2184300</v>
      </c>
      <c r="E13" s="25">
        <v>2184300</v>
      </c>
      <c r="F13" s="23"/>
      <c r="G13" s="23"/>
      <c r="H13" s="25">
        <f>331467.14+106925.68</f>
        <v>438392.82</v>
      </c>
      <c r="K13" s="56">
        <f aca="true" t="shared" si="1" ref="K13:K23">H13/D13*100</f>
        <v>20.070174426589755</v>
      </c>
      <c r="L13" s="57"/>
    </row>
    <row r="14" spans="1:12" ht="18.75">
      <c r="A14" s="1"/>
      <c r="B14" s="21"/>
      <c r="C14" s="24" t="s">
        <v>6</v>
      </c>
      <c r="D14" s="25">
        <f t="shared" si="0"/>
        <v>2000000</v>
      </c>
      <c r="E14" s="25">
        <v>2000000</v>
      </c>
      <c r="F14" s="23"/>
      <c r="G14" s="23"/>
      <c r="H14" s="25">
        <f>112816+55640+105284</f>
        <v>273740</v>
      </c>
      <c r="K14" s="56">
        <f t="shared" si="1"/>
        <v>13.687</v>
      </c>
      <c r="L14" s="57"/>
    </row>
    <row r="15" spans="1:12" ht="41.25" customHeight="1">
      <c r="A15" s="1"/>
      <c r="B15" s="21"/>
      <c r="C15" s="24" t="s">
        <v>24</v>
      </c>
      <c r="D15" s="25">
        <f t="shared" si="0"/>
        <v>300000</v>
      </c>
      <c r="E15" s="25">
        <v>300000</v>
      </c>
      <c r="F15" s="23"/>
      <c r="G15" s="23"/>
      <c r="H15" s="45"/>
      <c r="K15" s="56"/>
      <c r="L15" s="57"/>
    </row>
    <row r="16" spans="1:25" ht="37.5">
      <c r="A16" s="1"/>
      <c r="B16" s="21"/>
      <c r="C16" s="24" t="s">
        <v>7</v>
      </c>
      <c r="D16" s="25">
        <f>D18+D19+D20+D21+D22+D23+D17</f>
        <v>5160700</v>
      </c>
      <c r="E16" s="25">
        <f>E18+E19+E20+E21+E22+E23+E17</f>
        <v>5160700</v>
      </c>
      <c r="F16" s="25"/>
      <c r="G16" s="12"/>
      <c r="H16" s="25">
        <f>H20+H17+H18+H19+H21+H22+H23</f>
        <v>408508.45999999996</v>
      </c>
      <c r="K16" s="56">
        <f t="shared" si="1"/>
        <v>7.915756777181389</v>
      </c>
      <c r="L16" s="55">
        <f>M16+N16+O16-H16</f>
        <v>591491.54</v>
      </c>
      <c r="M16" s="25">
        <v>0</v>
      </c>
      <c r="N16" s="25">
        <v>300000</v>
      </c>
      <c r="O16" s="25">
        <v>700000</v>
      </c>
      <c r="P16" s="25">
        <v>1000000</v>
      </c>
      <c r="Q16" s="25">
        <v>1000000</v>
      </c>
      <c r="R16" s="25">
        <v>1000000</v>
      </c>
      <c r="S16" s="25">
        <v>410700</v>
      </c>
      <c r="T16" s="25">
        <v>150000</v>
      </c>
      <c r="U16" s="25">
        <v>150000</v>
      </c>
      <c r="V16" s="25">
        <v>150000</v>
      </c>
      <c r="W16" s="25">
        <v>150000</v>
      </c>
      <c r="X16" s="25">
        <v>150000</v>
      </c>
      <c r="Y16" s="23">
        <f>SUM(M16:X16)</f>
        <v>5160700</v>
      </c>
    </row>
    <row r="17" spans="1:12" ht="18.75">
      <c r="A17" s="1"/>
      <c r="B17" s="21"/>
      <c r="C17" s="26" t="s">
        <v>25</v>
      </c>
      <c r="D17" s="27">
        <f aca="true" t="shared" si="2" ref="D17:D22">E17</f>
        <v>2293500</v>
      </c>
      <c r="E17" s="25">
        <v>2293500</v>
      </c>
      <c r="F17" s="25"/>
      <c r="G17" s="12"/>
      <c r="H17" s="27">
        <f>4200+32600+91719.85+64356+30110</f>
        <v>222985.85</v>
      </c>
      <c r="K17" s="58">
        <f>H17/D17*100</f>
        <v>9.722513625463266</v>
      </c>
      <c r="L17" s="59"/>
    </row>
    <row r="18" spans="1:12" ht="18.75">
      <c r="A18" s="1"/>
      <c r="B18" s="21"/>
      <c r="C18" s="26" t="s">
        <v>26</v>
      </c>
      <c r="D18" s="27">
        <f t="shared" si="2"/>
        <v>327600</v>
      </c>
      <c r="E18" s="27">
        <v>327600</v>
      </c>
      <c r="F18" s="27"/>
      <c r="G18" s="28"/>
      <c r="H18" s="49"/>
      <c r="K18" s="58"/>
      <c r="L18" s="59"/>
    </row>
    <row r="19" spans="1:12" ht="18.75">
      <c r="A19" s="1"/>
      <c r="B19" s="21"/>
      <c r="C19" s="26" t="s">
        <v>27</v>
      </c>
      <c r="D19" s="27">
        <f t="shared" si="2"/>
        <v>655300</v>
      </c>
      <c r="E19" s="27">
        <v>655300</v>
      </c>
      <c r="F19" s="27"/>
      <c r="G19" s="28"/>
      <c r="H19" s="49"/>
      <c r="K19" s="58"/>
      <c r="L19" s="59"/>
    </row>
    <row r="20" spans="1:12" ht="37.5">
      <c r="A20" s="1"/>
      <c r="B20" s="21"/>
      <c r="C20" s="26" t="s">
        <v>28</v>
      </c>
      <c r="D20" s="27">
        <f t="shared" si="2"/>
        <v>819100</v>
      </c>
      <c r="E20" s="27">
        <v>819100</v>
      </c>
      <c r="F20" s="27"/>
      <c r="G20" s="28"/>
      <c r="H20" s="27">
        <f>128728.47+4200+9322.5+26497.92+3440</f>
        <v>172188.89</v>
      </c>
      <c r="K20" s="58">
        <f t="shared" si="1"/>
        <v>21.02171773898181</v>
      </c>
      <c r="L20" s="59"/>
    </row>
    <row r="21" spans="1:12" ht="18.75">
      <c r="A21" s="1"/>
      <c r="B21" s="21"/>
      <c r="C21" s="26" t="s">
        <v>29</v>
      </c>
      <c r="D21" s="27">
        <f t="shared" si="2"/>
        <v>131100</v>
      </c>
      <c r="E21" s="27">
        <v>131100</v>
      </c>
      <c r="F21" s="27"/>
      <c r="G21" s="28"/>
      <c r="H21" s="48"/>
      <c r="K21" s="58"/>
      <c r="L21" s="59"/>
    </row>
    <row r="22" spans="1:12" ht="18.75" customHeight="1">
      <c r="A22" s="1"/>
      <c r="B22" s="21"/>
      <c r="C22" s="26" t="s">
        <v>30</v>
      </c>
      <c r="D22" s="27">
        <f t="shared" si="2"/>
        <v>395900</v>
      </c>
      <c r="E22" s="27">
        <v>395900</v>
      </c>
      <c r="F22" s="27"/>
      <c r="G22" s="28"/>
      <c r="H22" s="48"/>
      <c r="K22" s="58"/>
      <c r="L22" s="59"/>
    </row>
    <row r="23" spans="1:12" ht="58.5" customHeight="1">
      <c r="A23" s="1"/>
      <c r="B23" s="21"/>
      <c r="C23" s="26" t="s">
        <v>31</v>
      </c>
      <c r="D23" s="27">
        <f>E23</f>
        <v>538200</v>
      </c>
      <c r="E23" s="27">
        <v>538200</v>
      </c>
      <c r="F23" s="27"/>
      <c r="G23" s="28"/>
      <c r="H23" s="27">
        <f>13333.72</f>
        <v>13333.72</v>
      </c>
      <c r="K23" s="58">
        <f t="shared" si="1"/>
        <v>2.4774656261612784</v>
      </c>
      <c r="L23" s="59"/>
    </row>
    <row r="24" spans="1:12" ht="26.25" customHeight="1">
      <c r="A24" s="1"/>
      <c r="B24" s="21"/>
      <c r="C24" s="29" t="s">
        <v>33</v>
      </c>
      <c r="D24" s="30">
        <f>SUM(D25:D26)</f>
        <v>16700000</v>
      </c>
      <c r="E24" s="30"/>
      <c r="F24" s="30">
        <f>SUM(F25:F26)</f>
        <v>16700000</v>
      </c>
      <c r="G24" s="30">
        <f>SUM(G25:G26)</f>
        <v>16700000</v>
      </c>
      <c r="H24" s="30">
        <f>SUM(H25:H26)</f>
        <v>3306901</v>
      </c>
      <c r="K24" s="54">
        <f>H24/D24*100</f>
        <v>19.80180239520958</v>
      </c>
      <c r="L24" s="60"/>
    </row>
    <row r="25" spans="1:12" ht="24" customHeight="1">
      <c r="A25" s="1"/>
      <c r="B25" s="21"/>
      <c r="C25" s="46" t="s">
        <v>44</v>
      </c>
      <c r="D25" s="25">
        <f>F25</f>
        <v>6700000</v>
      </c>
      <c r="E25" s="27"/>
      <c r="F25" s="25">
        <f>G25</f>
        <v>6700000</v>
      </c>
      <c r="G25" s="47">
        <v>6700000</v>
      </c>
      <c r="H25" s="25">
        <f>3263175</f>
        <v>3263175</v>
      </c>
      <c r="K25" s="56">
        <f>H25/D25*100</f>
        <v>48.70410447761194</v>
      </c>
      <c r="L25" s="61"/>
    </row>
    <row r="26" spans="1:12" ht="22.5" customHeight="1">
      <c r="A26" s="1"/>
      <c r="B26" s="21"/>
      <c r="C26" s="46" t="s">
        <v>45</v>
      </c>
      <c r="D26" s="25">
        <f>F26</f>
        <v>10000000</v>
      </c>
      <c r="E26" s="27"/>
      <c r="F26" s="25">
        <f>G26</f>
        <v>10000000</v>
      </c>
      <c r="G26" s="47">
        <v>10000000</v>
      </c>
      <c r="H26" s="25">
        <f>43726</f>
        <v>43726</v>
      </c>
      <c r="K26" s="56">
        <f>H26/D26*100</f>
        <v>0.43726</v>
      </c>
      <c r="L26" s="61"/>
    </row>
    <row r="27" spans="1:12" s="16" customFormat="1" ht="24" customHeight="1">
      <c r="A27" s="66" t="s">
        <v>32</v>
      </c>
      <c r="B27" s="67"/>
      <c r="C27" s="67"/>
      <c r="D27" s="67"/>
      <c r="E27" s="67"/>
      <c r="F27" s="67"/>
      <c r="G27" s="67"/>
      <c r="H27" s="67"/>
      <c r="I27" s="67"/>
      <c r="J27" s="67"/>
      <c r="K27" s="68"/>
      <c r="L27" s="62"/>
    </row>
    <row r="28" spans="1:12" s="16" customFormat="1" ht="36" customHeight="1">
      <c r="A28" s="17">
        <v>2</v>
      </c>
      <c r="B28" s="18"/>
      <c r="C28" s="19" t="s">
        <v>18</v>
      </c>
      <c r="D28" s="20">
        <f>D29</f>
        <v>6000000</v>
      </c>
      <c r="E28" s="20"/>
      <c r="F28" s="20">
        <f>F29</f>
        <v>6000000</v>
      </c>
      <c r="G28" s="20">
        <f>G29</f>
        <v>6000000</v>
      </c>
      <c r="H28" s="20">
        <f>H29</f>
        <v>82687.14</v>
      </c>
      <c r="K28" s="52">
        <f>H28/D28*100</f>
        <v>1.378119</v>
      </c>
      <c r="L28" s="63"/>
    </row>
    <row r="29" spans="1:12" s="16" customFormat="1" ht="19.5" customHeight="1">
      <c r="A29" s="1"/>
      <c r="B29" s="29" t="s">
        <v>33</v>
      </c>
      <c r="C29" s="29" t="s">
        <v>33</v>
      </c>
      <c r="D29" s="30">
        <f>SUM(D30:D41)</f>
        <v>6000000</v>
      </c>
      <c r="E29" s="30"/>
      <c r="F29" s="30">
        <f>SUM(F30:F41)</f>
        <v>6000000</v>
      </c>
      <c r="G29" s="30">
        <f>SUM(G30:G41)</f>
        <v>6000000</v>
      </c>
      <c r="H29" s="30">
        <f>SUM(H30:H41)</f>
        <v>82687.14</v>
      </c>
      <c r="K29" s="64">
        <f>H29/D29*100</f>
        <v>1.378119</v>
      </c>
      <c r="L29" s="65"/>
    </row>
    <row r="30" spans="1:12" s="16" customFormat="1" ht="40.5" customHeight="1">
      <c r="A30" s="1"/>
      <c r="B30" s="29"/>
      <c r="C30" s="31" t="s">
        <v>34</v>
      </c>
      <c r="D30" s="32">
        <f aca="true" t="shared" si="3" ref="D30:D38">F30</f>
        <v>192000</v>
      </c>
      <c r="E30" s="30"/>
      <c r="F30" s="25">
        <f aca="true" t="shared" si="4" ref="F30:F41">G30</f>
        <v>192000</v>
      </c>
      <c r="G30" s="33">
        <v>192000</v>
      </c>
      <c r="H30" s="25">
        <f>81260+1427.14</f>
        <v>82687.14</v>
      </c>
      <c r="K30" s="56">
        <f>H30/D30*100</f>
        <v>43.066218750000004</v>
      </c>
      <c r="L30" s="61"/>
    </row>
    <row r="31" spans="1:12" s="16" customFormat="1" ht="21.75" customHeight="1">
      <c r="A31" s="1"/>
      <c r="B31" s="29"/>
      <c r="C31" s="31" t="s">
        <v>35</v>
      </c>
      <c r="D31" s="32">
        <f t="shared" si="3"/>
        <v>125000</v>
      </c>
      <c r="E31" s="30"/>
      <c r="F31" s="25">
        <f t="shared" si="4"/>
        <v>125000</v>
      </c>
      <c r="G31" s="33">
        <v>125000</v>
      </c>
      <c r="H31" s="25"/>
      <c r="K31" s="56"/>
      <c r="L31" s="61"/>
    </row>
    <row r="32" spans="1:12" s="16" customFormat="1" ht="18.75" customHeight="1">
      <c r="A32" s="1"/>
      <c r="B32" s="29"/>
      <c r="C32" s="31" t="s">
        <v>36</v>
      </c>
      <c r="D32" s="32">
        <f t="shared" si="3"/>
        <v>761000</v>
      </c>
      <c r="E32" s="30"/>
      <c r="F32" s="25">
        <f t="shared" si="4"/>
        <v>761000</v>
      </c>
      <c r="G32" s="33">
        <v>761000</v>
      </c>
      <c r="H32" s="25"/>
      <c r="K32" s="56"/>
      <c r="L32" s="61"/>
    </row>
    <row r="33" spans="1:12" s="16" customFormat="1" ht="18.75" customHeight="1">
      <c r="A33" s="1"/>
      <c r="B33" s="29"/>
      <c r="C33" s="31" t="s">
        <v>37</v>
      </c>
      <c r="D33" s="32">
        <f t="shared" si="3"/>
        <v>630000</v>
      </c>
      <c r="E33" s="30"/>
      <c r="F33" s="25">
        <f t="shared" si="4"/>
        <v>630000</v>
      </c>
      <c r="G33" s="33">
        <v>630000</v>
      </c>
      <c r="H33" s="25"/>
      <c r="K33" s="56"/>
      <c r="L33" s="61"/>
    </row>
    <row r="34" spans="1:12" s="16" customFormat="1" ht="19.5" customHeight="1">
      <c r="A34" s="1"/>
      <c r="B34" s="29"/>
      <c r="C34" s="31" t="s">
        <v>38</v>
      </c>
      <c r="D34" s="32">
        <f t="shared" si="3"/>
        <v>125000</v>
      </c>
      <c r="E34" s="30"/>
      <c r="F34" s="25">
        <f t="shared" si="4"/>
        <v>125000</v>
      </c>
      <c r="G34" s="33">
        <v>125000</v>
      </c>
      <c r="H34" s="25"/>
      <c r="K34" s="56"/>
      <c r="L34" s="61"/>
    </row>
    <row r="35" spans="1:12" s="16" customFormat="1" ht="40.5" customHeight="1">
      <c r="A35" s="1"/>
      <c r="B35" s="29"/>
      <c r="C35" s="31" t="s">
        <v>39</v>
      </c>
      <c r="D35" s="32">
        <f t="shared" si="3"/>
        <v>462000</v>
      </c>
      <c r="E35" s="30"/>
      <c r="F35" s="25">
        <f t="shared" si="4"/>
        <v>462000</v>
      </c>
      <c r="G35" s="33">
        <v>462000</v>
      </c>
      <c r="H35" s="25"/>
      <c r="K35" s="56"/>
      <c r="L35" s="61"/>
    </row>
    <row r="36" spans="1:12" s="16" customFormat="1" ht="40.5" customHeight="1">
      <c r="A36" s="1"/>
      <c r="B36" s="29"/>
      <c r="C36" s="31" t="s">
        <v>40</v>
      </c>
      <c r="D36" s="32">
        <f t="shared" si="3"/>
        <v>988000</v>
      </c>
      <c r="E36" s="30"/>
      <c r="F36" s="25">
        <f t="shared" si="4"/>
        <v>988000</v>
      </c>
      <c r="G36" s="33">
        <v>988000</v>
      </c>
      <c r="H36" s="25"/>
      <c r="K36" s="56"/>
      <c r="L36" s="61"/>
    </row>
    <row r="37" spans="1:12" s="16" customFormat="1" ht="39.75" customHeight="1">
      <c r="A37" s="1"/>
      <c r="B37" s="29"/>
      <c r="C37" s="31" t="s">
        <v>41</v>
      </c>
      <c r="D37" s="32">
        <f t="shared" si="3"/>
        <v>314000</v>
      </c>
      <c r="E37" s="30"/>
      <c r="F37" s="25">
        <f t="shared" si="4"/>
        <v>314000</v>
      </c>
      <c r="G37" s="33">
        <v>314000</v>
      </c>
      <c r="H37" s="25"/>
      <c r="K37" s="56"/>
      <c r="L37" s="61"/>
    </row>
    <row r="38" spans="1:12" s="16" customFormat="1" ht="40.5" customHeight="1">
      <c r="A38" s="1"/>
      <c r="B38" s="29"/>
      <c r="C38" s="31" t="s">
        <v>42</v>
      </c>
      <c r="D38" s="32">
        <f t="shared" si="3"/>
        <v>837000</v>
      </c>
      <c r="E38" s="30"/>
      <c r="F38" s="25">
        <f t="shared" si="4"/>
        <v>837000</v>
      </c>
      <c r="G38" s="33">
        <v>837000</v>
      </c>
      <c r="H38" s="25"/>
      <c r="K38" s="56"/>
      <c r="L38" s="61"/>
    </row>
    <row r="39" spans="1:12" s="16" customFormat="1" ht="39.75" customHeight="1">
      <c r="A39" s="1"/>
      <c r="B39" s="29"/>
      <c r="C39" s="34" t="s">
        <v>3</v>
      </c>
      <c r="D39" s="32">
        <f>F39</f>
        <v>418000</v>
      </c>
      <c r="E39" s="6"/>
      <c r="F39" s="25">
        <f t="shared" si="4"/>
        <v>418000</v>
      </c>
      <c r="G39" s="25">
        <v>418000</v>
      </c>
      <c r="H39" s="25"/>
      <c r="K39" s="56"/>
      <c r="L39" s="61"/>
    </row>
    <row r="40" spans="1:12" s="16" customFormat="1" ht="38.25" customHeight="1">
      <c r="A40" s="1"/>
      <c r="B40" s="29"/>
      <c r="C40" s="31" t="s">
        <v>4</v>
      </c>
      <c r="D40" s="32">
        <f>F40</f>
        <v>900000</v>
      </c>
      <c r="E40" s="6"/>
      <c r="F40" s="25">
        <f t="shared" si="4"/>
        <v>900000</v>
      </c>
      <c r="G40" s="25">
        <v>900000</v>
      </c>
      <c r="H40" s="25"/>
      <c r="K40" s="56"/>
      <c r="L40" s="61"/>
    </row>
    <row r="41" spans="1:12" s="16" customFormat="1" ht="40.5" customHeight="1">
      <c r="A41" s="1"/>
      <c r="B41" s="29"/>
      <c r="C41" s="31" t="s">
        <v>5</v>
      </c>
      <c r="D41" s="32">
        <f>F41</f>
        <v>248000</v>
      </c>
      <c r="E41" s="6"/>
      <c r="F41" s="25">
        <f t="shared" si="4"/>
        <v>248000</v>
      </c>
      <c r="G41" s="25">
        <v>248000</v>
      </c>
      <c r="H41" s="25"/>
      <c r="K41" s="56"/>
      <c r="L41" s="61"/>
    </row>
    <row r="42" spans="1:12" ht="18.75">
      <c r="A42" s="35"/>
      <c r="B42" s="18"/>
      <c r="C42" s="36" t="s">
        <v>11</v>
      </c>
      <c r="D42" s="20">
        <f>D8+D28</f>
        <v>39444000</v>
      </c>
      <c r="E42" s="20">
        <f>E8+E28</f>
        <v>16744000</v>
      </c>
      <c r="F42" s="20">
        <f>F8+F28</f>
        <v>22700000</v>
      </c>
      <c r="G42" s="20">
        <f>G8+G28</f>
        <v>22700000</v>
      </c>
      <c r="H42" s="20">
        <f>H8+H28</f>
        <v>2282619.62</v>
      </c>
      <c r="K42" s="52">
        <f>H42/D42*100</f>
        <v>5.786988185782375</v>
      </c>
      <c r="L42" s="63"/>
    </row>
    <row r="43" spans="1:7" ht="18.75" hidden="1">
      <c r="A43" s="40" t="s">
        <v>43</v>
      </c>
      <c r="B43" s="41"/>
      <c r="C43" s="42"/>
      <c r="D43" s="43"/>
      <c r="E43" s="43"/>
      <c r="F43" s="43"/>
      <c r="G43" s="43"/>
    </row>
    <row r="44" spans="1:6" ht="18.75" hidden="1">
      <c r="A44" s="2"/>
      <c r="B44" s="37"/>
      <c r="C44" s="38"/>
      <c r="D44" s="3"/>
      <c r="E44" s="37"/>
      <c r="F44" s="37"/>
    </row>
  </sheetData>
  <sheetProtection/>
  <mergeCells count="25">
    <mergeCell ref="A1:H1"/>
    <mergeCell ref="A2:H2"/>
    <mergeCell ref="H4:H5"/>
    <mergeCell ref="A4:A5"/>
    <mergeCell ref="C4:C5"/>
    <mergeCell ref="D4:D5"/>
    <mergeCell ref="E4:E5"/>
    <mergeCell ref="F4:F5"/>
    <mergeCell ref="P4:P5"/>
    <mergeCell ref="Q4:Q5"/>
    <mergeCell ref="R4:R5"/>
    <mergeCell ref="K4:K5"/>
    <mergeCell ref="L4:L5"/>
    <mergeCell ref="M4:M5"/>
    <mergeCell ref="N4:N5"/>
    <mergeCell ref="A27:K27"/>
    <mergeCell ref="W4:W5"/>
    <mergeCell ref="X4:X5"/>
    <mergeCell ref="Y4:Y5"/>
    <mergeCell ref="A7:K7"/>
    <mergeCell ref="S4:S5"/>
    <mergeCell ref="T4:T5"/>
    <mergeCell ref="U4:U5"/>
    <mergeCell ref="V4:V5"/>
    <mergeCell ref="O4:O5"/>
  </mergeCells>
  <printOptions/>
  <pageMargins left="0.6692913385826772" right="0.1968503937007874" top="0.2362204724409449" bottom="0.31496062992125984" header="0.196850393700787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2016-02-03T09:33:42Z</cp:lastPrinted>
  <dcterms:created xsi:type="dcterms:W3CDTF">2014-01-17T10:52:16Z</dcterms:created>
  <dcterms:modified xsi:type="dcterms:W3CDTF">2016-03-21T10:26:35Z</dcterms:modified>
  <cp:category/>
  <cp:version/>
  <cp:contentType/>
  <cp:contentStatus/>
</cp:coreProperties>
</file>